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Newtki\Netit\【Netit】\国際\輸入\国際輸入航空貨物実績集計表（2023年1月～12月）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<sst xmlns="http://schemas.openxmlformats.org/spreadsheetml/2006/main" count="27" uniqueCount="20">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</sst>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90827</v>
      </c>
      <c r="D2" s="13">
        <v>90.64</v>
      </c>
      <c r="E2" s="14">
        <v>35451809</v>
      </c>
      <c r="F2" s="15">
        <v>71.58</v>
      </c>
    </row>
    <row r="3" spans="1:8" ht="30" customHeight="1" x14ac:dyDescent="0.15">
      <c r="A3" s="10"/>
      <c r="B3" s="16" t="s">
        <v>4</v>
      </c>
      <c r="C3" s="17">
        <v>1008</v>
      </c>
      <c r="D3" s="18">
        <v>103.49</v>
      </c>
      <c r="E3" s="19">
        <v>118000</v>
      </c>
      <c r="F3" s="20">
        <v>99.16</v>
      </c>
    </row>
    <row r="4" spans="1:8" ht="30" customHeight="1" x14ac:dyDescent="0.15">
      <c r="A4" s="10"/>
      <c r="B4" s="16" t="s">
        <v>5</v>
      </c>
      <c r="C4" s="17">
        <v>10645</v>
      </c>
      <c r="D4" s="18">
        <v>97.56</v>
      </c>
      <c r="E4" s="19">
        <v>3456797</v>
      </c>
      <c r="F4" s="20">
        <v>81.7</v>
      </c>
    </row>
    <row r="5" spans="1:8" ht="30" customHeight="1" x14ac:dyDescent="0.15">
      <c r="A5" s="10"/>
      <c r="B5" s="16" t="s">
        <v>6</v>
      </c>
      <c r="C5" s="17">
        <v>45</v>
      </c>
      <c r="D5" s="18">
        <v>56.96</v>
      </c>
      <c r="E5" s="19">
        <v>16147</v>
      </c>
      <c r="F5" s="20">
        <v>54.54</v>
      </c>
    </row>
    <row r="6" spans="1:8" ht="30" customHeight="1" x14ac:dyDescent="0.15">
      <c r="A6" s="10"/>
      <c r="B6" s="16" t="s">
        <v>7</v>
      </c>
      <c r="C6" s="17">
        <v>16</v>
      </c>
      <c r="D6" s="18">
        <v>41.03</v>
      </c>
      <c r="E6" s="19">
        <v>7553</v>
      </c>
      <c r="F6" s="20">
        <v>63.95</v>
      </c>
    </row>
    <row r="7" spans="1:8" ht="30" customHeight="1" x14ac:dyDescent="0.15">
      <c r="A7" s="10"/>
      <c r="B7" s="21" t="s">
        <v>8</v>
      </c>
      <c r="C7" s="22">
        <v>1227</v>
      </c>
      <c r="D7" s="23">
        <v>87.52</v>
      </c>
      <c r="E7" s="24">
        <v>438224</v>
      </c>
      <c r="F7" s="25">
        <v>97.79</v>
      </c>
    </row>
    <row r="8" spans="1:8" ht="30" customHeight="1" x14ac:dyDescent="0.15">
      <c r="A8" s="26"/>
      <c r="B8" s="27" t="s">
        <v>9</v>
      </c>
      <c r="C8" s="28">
        <f>IF(SUM(C2:C7)=0,"",SUM(C2:C7))</f>
        <v>103768</v>
      </c>
      <c r="D8" s="29">
        <f>IF(C8="","",C8/113613*100)</f>
        <v>91.334618397542528</v>
      </c>
      <c r="E8" s="30">
        <f>IF(SUM(E2:E7)=0,"",SUM(E2:E7))</f>
        <v>39488530</v>
      </c>
      <c r="F8" s="31">
        <f>IF(E8="","",E8/54368043*100)</f>
        <v>72.631876780997985</v>
      </c>
    </row>
    <row r="9" spans="1:8" ht="30" customHeight="1" x14ac:dyDescent="0.15">
      <c r="A9" s="32"/>
      <c r="B9" s="11" t="s">
        <v>10</v>
      </c>
      <c r="C9" s="12">
        <v>11377</v>
      </c>
      <c r="D9" s="13">
        <v>89.22</v>
      </c>
      <c r="E9" s="14">
        <v>3256230</v>
      </c>
      <c r="F9" s="15">
        <v>59.85</v>
      </c>
    </row>
    <row r="10" spans="1:8" ht="30" customHeight="1" x14ac:dyDescent="0.15">
      <c r="A10" s="10"/>
      <c r="B10" s="21" t="s">
        <v>8</v>
      </c>
      <c r="C10" s="22">
        <v>196</v>
      </c>
      <c r="D10" s="23">
        <v>102.62</v>
      </c>
      <c r="E10" s="24">
        <v>56677</v>
      </c>
      <c r="F10" s="25">
        <v>82.7</v>
      </c>
    </row>
    <row r="11" spans="1:8" ht="30" customHeight="1" x14ac:dyDescent="0.15">
      <c r="A11" s="26"/>
      <c r="B11" s="27" t="s">
        <v>9</v>
      </c>
      <c r="C11" s="28">
        <f>IF(SUM(C9:C10)=0,"",SUM(C9:C10))</f>
        <v>11573</v>
      </c>
      <c r="D11" s="29">
        <f>IF(C11="","",C11/12942*100)</f>
        <v>89.422036779477665</v>
      </c>
      <c r="E11" s="30">
        <f>IF(SUM(E9:E10)=0,"",SUM(E9:E10))</f>
        <v>3312907</v>
      </c>
      <c r="F11" s="31">
        <f>IF(E11="","",E11/5508807*100)</f>
        <v>60.138374787862418</v>
      </c>
    </row>
    <row r="12" spans="1:8" ht="30" customHeight="1" x14ac:dyDescent="0.15">
      <c r="A12" s="32"/>
      <c r="B12" s="11" t="s">
        <v>11</v>
      </c>
      <c r="C12" s="12">
        <v>25128</v>
      </c>
      <c r="D12" s="13">
        <v>94.8</v>
      </c>
      <c r="E12" s="14">
        <v>13487867</v>
      </c>
      <c r="F12" s="15">
        <v>80.84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259</v>
      </c>
      <c r="D14" s="23">
        <v>26.46</v>
      </c>
      <c r="E14" s="24">
        <v>69224</v>
      </c>
      <c r="F14" s="25">
        <v>19.04</v>
      </c>
    </row>
    <row r="15" spans="1:8" ht="30" customHeight="1" x14ac:dyDescent="0.15">
      <c r="A15" s="26"/>
      <c r="B15" s="27" t="s">
        <v>9</v>
      </c>
      <c r="C15" s="28">
        <f>IF(SUM(C12:C14)=0,"",SUM(C12:C14))</f>
        <v>25387</v>
      </c>
      <c r="D15" s="29">
        <f>IF(C15="","",C15/27484*100)</f>
        <v>92.370106243632648</v>
      </c>
      <c r="E15" s="30">
        <f>IF(SUM(E12:E14)=0,"",SUM(E12:E14))</f>
        <v>13557091</v>
      </c>
      <c r="F15" s="31">
        <f>IF(E15="","",E15/17047892*100)</f>
        <v>79.523562209333562</v>
      </c>
    </row>
    <row r="16" spans="1:8" ht="30" customHeight="1" x14ac:dyDescent="0.15">
      <c r="A16" s="32"/>
      <c r="B16" s="11" t="s">
        <v>13</v>
      </c>
      <c r="C16" s="12">
        <v>4179</v>
      </c>
      <c r="D16" s="13">
        <v>105.37</v>
      </c>
      <c r="E16" s="14">
        <v>1411040</v>
      </c>
      <c r="F16" s="15">
        <v>116.16</v>
      </c>
    </row>
    <row r="17" spans="1:7" ht="30" customHeight="1" x14ac:dyDescent="0.15">
      <c r="A17" s="10"/>
      <c r="B17" s="21" t="s">
        <v>8</v>
      </c>
      <c r="C17" s="22">
        <v>15</v>
      </c>
      <c r="D17" s="23">
        <v>32.61</v>
      </c>
      <c r="E17" s="24">
        <v>3582</v>
      </c>
      <c r="F17" s="25">
        <v>16.66</v>
      </c>
    </row>
    <row r="18" spans="1:7" ht="30" customHeight="1" x14ac:dyDescent="0.15">
      <c r="A18" s="26"/>
      <c r="B18" s="27" t="s">
        <v>9</v>
      </c>
      <c r="C18" s="28">
        <f>IF(SUM(C16:C17)=0,"",SUM(C16:C17))</f>
        <v>4194</v>
      </c>
      <c r="D18" s="29">
        <f>IF(C18="","",C18/4012*100)</f>
        <v>104.53639082751745</v>
      </c>
      <c r="E18" s="30">
        <f>IF(SUM(E16:E17)=0,"",SUM(E16:E17))</f>
        <v>1414622</v>
      </c>
      <c r="F18" s="31">
        <f>IF(E18="","",E18/1236254*100)</f>
        <v>114.42810296265978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144922</v>
      </c>
      <c r="D19" s="36">
        <f>IF(C19&lt;&gt; "",IF(C20 &lt;&gt;"",C19/C20*100,""),"")</f>
        <v>91.693187641963675</v>
      </c>
      <c r="E19" s="37">
        <f>IF(SUM(E18,E15,E11,E8)=0,"",SUM(E18,E15,E11,E8))</f>
        <v>57773150</v>
      </c>
      <c r="F19" s="31">
        <f>IF(E19&lt;&gt; "",IF(E20 &lt;&gt;"",E19/E20*100,""),"")</f>
        <v>73.915575487292912</v>
      </c>
      <c r="G19" s="2"/>
    </row>
    <row r="20" spans="1:7" ht="30" customHeight="1" thickBot="1" x14ac:dyDescent="0.2">
      <c r="A20" s="38" t="s">
        <v>15</v>
      </c>
      <c r="B20" s="39"/>
      <c r="C20" s="40">
        <v>158051</v>
      </c>
      <c r="D20" s="41">
        <v>86.37</v>
      </c>
      <c r="E20" s="42">
        <v>78160996</v>
      </c>
      <c r="F20" s="43">
        <v>94.08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2023年04月&amp;R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2023-05-17T04:29:06Z</cp:lastPrinted>
  <dcterms:created xsi:type="dcterms:W3CDTF">2010-08-02T01:01:10Z</dcterms:created>
  <dcterms:modified xsi:type="dcterms:W3CDTF">2023-05-18T01:15:55Z</dcterms:modified>
</cp:coreProperties>
</file>