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120" yWindow="75" windowWidth="12795" windowHeight="7875"/>
  </bookViews>
  <sheets>
    <sheet name="A01" sheetId="1" r:id="rId1"/>
  </sheets>
  <definedNames>
    <definedName name="rf">"ラベル 12"</definedName>
  </definedNames>
  <calcPr calcId="125725" refMode="R1C1"/>
</workbook>
</file>

<file path=xl/calcChain.xml><?xml version="1.0" encoding="utf-8"?>
<calcChain xmlns="http://schemas.openxmlformats.org/spreadsheetml/2006/main">
  <c r="C8" i="1"/>
  <c r="D8" s="1"/>
  <c r="E8"/>
  <c r="F8" s="1"/>
  <c r="C11"/>
  <c r="D11" s="1"/>
  <c r="E11"/>
  <c r="F11" s="1"/>
  <c r="C15"/>
  <c r="D15" s="1"/>
  <c r="E15"/>
  <c r="F15" s="1"/>
  <c r="C18"/>
  <c r="D18" s="1"/>
  <c r="E18"/>
  <c r="F18" s="1"/>
  <c r="E19" l="1"/>
  <c r="F19" s="1"/>
  <c r="C19"/>
  <c r="D19" s="1"/>
</calcChain>
</file>

<file path=xl/sharedStrings.xml><?xml version="1.0" encoding="utf-8"?>
<sst xmlns="http://schemas.openxmlformats.org/spreadsheetml/2006/main" count="27" uniqueCount="20">
  <si>
    <t>通関場所</t>
  </si>
  <si>
    <t>件数(件)</t>
  </si>
  <si>
    <t>重量(KGS)</t>
  </si>
  <si>
    <t>成田</t>
  </si>
  <si>
    <t>原木</t>
  </si>
  <si>
    <t>羽田</t>
  </si>
  <si>
    <t>YAT</t>
  </si>
  <si>
    <t>TICT</t>
  </si>
  <si>
    <t>その他</t>
  </si>
  <si>
    <t>小計</t>
  </si>
  <si>
    <t>名古屋</t>
  </si>
  <si>
    <t>関西空港</t>
  </si>
  <si>
    <t>KACT</t>
  </si>
  <si>
    <t>福岡</t>
  </si>
  <si>
    <t>合計</t>
  </si>
  <si>
    <t>前年同期</t>
  </si>
  <si>
    <t>対前年比(%)</t>
    <phoneticPr fontId="4"/>
  </si>
  <si>
    <r>
      <t>※・</t>
    </r>
    <r>
      <rPr>
        <sz val="14"/>
        <rFont val="Arial Narrow"/>
        <family val="2"/>
      </rPr>
      <t>YAT(YOKOHAMA AIR CARGO TERMINAL)</t>
    </r>
    <r>
      <rPr>
        <sz val="14"/>
        <rFont val="ＭＳ 明朝"/>
        <family val="1"/>
        <charset val="128"/>
      </rPr>
      <t>・・・横浜航空貨物ターミナル</t>
    </r>
    <rPh sb="37" eb="39">
      <t>ヨコハマ</t>
    </rPh>
    <rPh sb="39" eb="41">
      <t>コウクウ</t>
    </rPh>
    <rPh sb="41" eb="43">
      <t>カモツ</t>
    </rPh>
    <phoneticPr fontId="4"/>
  </si>
  <si>
    <r>
      <t>　・</t>
    </r>
    <r>
      <rPr>
        <sz val="14"/>
        <rFont val="Arial Narrow"/>
        <family val="2"/>
      </rPr>
      <t>TICT(TSUKUBA INTERNATIONAL CARGO TERMINAL)</t>
    </r>
    <r>
      <rPr>
        <sz val="14"/>
        <rFont val="ＭＳ 明朝"/>
        <family val="1"/>
        <charset val="128"/>
      </rPr>
      <t>・・・つくば国際貨物ターミナル</t>
    </r>
    <rPh sb="50" eb="52">
      <t>コクサイ</t>
    </rPh>
    <rPh sb="52" eb="54">
      <t>カモツ</t>
    </rPh>
    <phoneticPr fontId="4"/>
  </si>
  <si>
    <r>
      <t>　・</t>
    </r>
    <r>
      <rPr>
        <sz val="14"/>
        <rFont val="Arial Narrow"/>
        <family val="2"/>
      </rPr>
      <t>KACT(KOBE AIR CARGO CITY TERMINAL)</t>
    </r>
    <r>
      <rPr>
        <sz val="14"/>
        <rFont val="ＭＳ 明朝"/>
        <family val="1"/>
        <charset val="128"/>
      </rPr>
      <t>・・・神戸航空貨物ターミナル</t>
    </r>
    <rPh sb="39" eb="41">
      <t>コウベ</t>
    </rPh>
    <rPh sb="41" eb="43">
      <t>コウクウ</t>
    </rPh>
    <rPh sb="43" eb="45">
      <t>カモツ</t>
    </rPh>
    <phoneticPr fontId="4"/>
  </si>
</sst>
</file>

<file path=xl/styles.xml><?xml version="1.0" encoding="utf-8"?>
<styleSheet xmlns="http://schemas.openxmlformats.org/spreadsheetml/2006/main">
  <numFmts count="2">
    <numFmt numFmtId="176" formatCode="#,##0_ "/>
    <numFmt numFmtId="177" formatCode="#,##0.00_ "/>
  </numFmts>
  <fonts count="8">
    <font>
      <sz val="11"/>
      <name val="ＭＳ Ｐゴシック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sz val="14"/>
      <name val="ＭＳ 明朝"/>
      <family val="1"/>
      <charset val="128"/>
    </font>
    <font>
      <sz val="14"/>
      <name val="Arial Narrow"/>
      <family val="2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1" fillId="0" borderId="0"/>
    <xf numFmtId="0" fontId="2" fillId="0" borderId="0"/>
  </cellStyleXfs>
  <cellXfs count="45">
    <xf numFmtId="0" fontId="0" fillId="0" borderId="0" xfId="0"/>
    <xf numFmtId="0" fontId="2" fillId="0" borderId="0" xfId="2" applyFont="1"/>
    <xf numFmtId="176" fontId="2" fillId="0" borderId="0" xfId="2" applyNumberFormat="1" applyFont="1"/>
    <xf numFmtId="0" fontId="5" fillId="0" borderId="0" xfId="2" applyFont="1"/>
    <xf numFmtId="0" fontId="6" fillId="0" borderId="1" xfId="2" applyFont="1" applyBorder="1" applyAlignment="1">
      <alignment horizontal="centerContinuous" vertical="center"/>
    </xf>
    <xf numFmtId="0" fontId="6" fillId="0" borderId="2" xfId="2" applyFont="1" applyBorder="1" applyAlignment="1">
      <alignment horizontal="centerContinuous" vertical="center"/>
    </xf>
    <xf numFmtId="0" fontId="6" fillId="0" borderId="3" xfId="2" applyFont="1" applyBorder="1" applyAlignment="1">
      <alignment horizontal="center" vertical="center"/>
    </xf>
    <xf numFmtId="0" fontId="6" fillId="0" borderId="33" xfId="2" applyFont="1" applyBorder="1" applyAlignment="1">
      <alignment horizontal="center" vertical="center" shrinkToFit="1"/>
    </xf>
    <xf numFmtId="0" fontId="6" fillId="0" borderId="27" xfId="2" applyFont="1" applyBorder="1" applyAlignment="1">
      <alignment horizontal="center" vertical="center"/>
    </xf>
    <xf numFmtId="0" fontId="6" fillId="0" borderId="34" xfId="2" applyFont="1" applyBorder="1" applyAlignment="1">
      <alignment horizontal="center" vertical="center" shrinkToFit="1"/>
    </xf>
    <xf numFmtId="0" fontId="6" fillId="0" borderId="4" xfId="2" applyFont="1" applyBorder="1" applyAlignment="1">
      <alignment horizontal="left" vertical="center"/>
    </xf>
    <xf numFmtId="0" fontId="6" fillId="0" borderId="5" xfId="2" applyFont="1" applyBorder="1" applyAlignment="1">
      <alignment horizontal="left" vertical="center"/>
    </xf>
    <xf numFmtId="176" fontId="7" fillId="0" borderId="6" xfId="2" applyNumberFormat="1" applyFont="1" applyBorder="1" applyAlignment="1">
      <alignment horizontal="right" vertical="center"/>
    </xf>
    <xf numFmtId="177" fontId="7" fillId="0" borderId="23" xfId="2" applyNumberFormat="1" applyFont="1" applyBorder="1" applyAlignment="1">
      <alignment horizontal="right" vertical="center"/>
    </xf>
    <xf numFmtId="176" fontId="7" fillId="0" borderId="28" xfId="2" applyNumberFormat="1" applyFont="1" applyBorder="1" applyAlignment="1">
      <alignment horizontal="right" vertical="center"/>
    </xf>
    <xf numFmtId="177" fontId="7" fillId="0" borderId="7" xfId="2" applyNumberFormat="1" applyFont="1" applyBorder="1" applyAlignment="1">
      <alignment horizontal="right" vertical="center"/>
    </xf>
    <xf numFmtId="0" fontId="6" fillId="0" borderId="8" xfId="2" applyFont="1" applyBorder="1" applyAlignment="1">
      <alignment horizontal="left" vertical="center"/>
    </xf>
    <xf numFmtId="176" fontId="7" fillId="0" borderId="9" xfId="2" applyNumberFormat="1" applyFont="1" applyBorder="1" applyAlignment="1">
      <alignment horizontal="right" vertical="center"/>
    </xf>
    <xf numFmtId="177" fontId="7" fillId="0" borderId="24" xfId="2" applyNumberFormat="1" applyFont="1" applyBorder="1" applyAlignment="1">
      <alignment horizontal="right" vertical="center"/>
    </xf>
    <xf numFmtId="176" fontId="7" fillId="0" borderId="29" xfId="2" applyNumberFormat="1" applyFont="1" applyBorder="1" applyAlignment="1">
      <alignment horizontal="right" vertical="center"/>
    </xf>
    <xf numFmtId="177" fontId="7" fillId="0" borderId="10" xfId="2" applyNumberFormat="1" applyFont="1" applyBorder="1" applyAlignment="1">
      <alignment horizontal="right" vertical="center"/>
    </xf>
    <xf numFmtId="0" fontId="6" fillId="0" borderId="11" xfId="2" applyFont="1" applyBorder="1" applyAlignment="1">
      <alignment horizontal="left" vertical="center"/>
    </xf>
    <xf numFmtId="176" fontId="7" fillId="0" borderId="12" xfId="2" applyNumberFormat="1" applyFont="1" applyBorder="1" applyAlignment="1">
      <alignment horizontal="right" vertical="center"/>
    </xf>
    <xf numFmtId="177" fontId="7" fillId="0" borderId="25" xfId="2" applyNumberFormat="1" applyFont="1" applyBorder="1" applyAlignment="1">
      <alignment horizontal="right" vertical="center"/>
    </xf>
    <xf numFmtId="176" fontId="7" fillId="0" borderId="30" xfId="2" applyNumberFormat="1" applyFont="1" applyBorder="1" applyAlignment="1">
      <alignment horizontal="right" vertical="center"/>
    </xf>
    <xf numFmtId="177" fontId="7" fillId="0" borderId="13" xfId="2" applyNumberFormat="1" applyFont="1" applyBorder="1" applyAlignment="1">
      <alignment horizontal="right" vertical="center"/>
    </xf>
    <xf numFmtId="0" fontId="6" fillId="0" borderId="14" xfId="2" applyFont="1" applyBorder="1" applyAlignment="1">
      <alignment horizontal="left" vertical="center"/>
    </xf>
    <xf numFmtId="0" fontId="6" fillId="0" borderId="15" xfId="2" applyFont="1" applyBorder="1" applyAlignment="1">
      <alignment horizontal="left" vertical="center"/>
    </xf>
    <xf numFmtId="176" fontId="7" fillId="0" borderId="35" xfId="1" applyNumberFormat="1" applyFont="1" applyBorder="1" applyAlignment="1">
      <alignment horizontal="right" vertical="center"/>
    </xf>
    <xf numFmtId="177" fontId="7" fillId="0" borderId="31" xfId="1" applyNumberFormat="1" applyFont="1" applyBorder="1" applyAlignment="1">
      <alignment horizontal="right" vertical="center"/>
    </xf>
    <xf numFmtId="176" fontId="7" fillId="0" borderId="31" xfId="1" applyNumberFormat="1" applyFont="1" applyBorder="1" applyAlignment="1">
      <alignment horizontal="right" vertical="center"/>
    </xf>
    <xf numFmtId="177" fontId="7" fillId="0" borderId="16" xfId="2" applyNumberFormat="1" applyFont="1" applyBorder="1" applyAlignment="1">
      <alignment horizontal="right" vertical="center"/>
    </xf>
    <xf numFmtId="0" fontId="6" fillId="0" borderId="17" xfId="2" applyFont="1" applyBorder="1" applyAlignment="1">
      <alignment horizontal="left" vertical="center"/>
    </xf>
    <xf numFmtId="0" fontId="6" fillId="0" borderId="18" xfId="2" applyFont="1" applyBorder="1" applyAlignment="1">
      <alignment horizontal="left" vertical="center"/>
    </xf>
    <xf numFmtId="0" fontId="6" fillId="0" borderId="15" xfId="3" applyFont="1" applyBorder="1" applyAlignment="1">
      <alignment horizontal="left" vertical="center"/>
    </xf>
    <xf numFmtId="176" fontId="7" fillId="0" borderId="35" xfId="2" applyNumberFormat="1" applyFont="1" applyBorder="1" applyAlignment="1">
      <alignment horizontal="right" vertical="center"/>
    </xf>
    <xf numFmtId="177" fontId="7" fillId="0" borderId="31" xfId="2" applyNumberFormat="1" applyFont="1" applyBorder="1" applyAlignment="1">
      <alignment horizontal="right" vertical="center"/>
    </xf>
    <xf numFmtId="176" fontId="7" fillId="0" borderId="31" xfId="2" applyNumberFormat="1" applyFont="1" applyBorder="1" applyAlignment="1">
      <alignment horizontal="right" vertical="center"/>
    </xf>
    <xf numFmtId="0" fontId="6" fillId="0" borderId="19" xfId="2" applyFont="1" applyBorder="1" applyAlignment="1">
      <alignment horizontal="left" vertical="center"/>
    </xf>
    <xf numFmtId="0" fontId="6" fillId="0" borderId="20" xfId="3" applyFont="1" applyBorder="1" applyAlignment="1">
      <alignment horizontal="left" vertical="center"/>
    </xf>
    <xf numFmtId="176" fontId="7" fillId="0" borderId="21" xfId="2" applyNumberFormat="1" applyFont="1" applyBorder="1" applyAlignment="1">
      <alignment horizontal="right" vertical="center"/>
    </xf>
    <xf numFmtId="177" fontId="7" fillId="0" borderId="26" xfId="2" applyNumberFormat="1" applyFont="1" applyBorder="1" applyAlignment="1">
      <alignment horizontal="right" vertical="center"/>
    </xf>
    <xf numFmtId="176" fontId="7" fillId="0" borderId="32" xfId="2" applyNumberFormat="1" applyFont="1" applyBorder="1" applyAlignment="1">
      <alignment horizontal="right" vertical="center"/>
    </xf>
    <xf numFmtId="177" fontId="7" fillId="0" borderId="22" xfId="2" applyNumberFormat="1" applyFont="1" applyBorder="1" applyAlignment="1">
      <alignment horizontal="right" vertical="center"/>
    </xf>
    <xf numFmtId="0" fontId="6" fillId="0" borderId="0" xfId="2" applyFont="1" applyAlignment="1">
      <alignment vertical="center"/>
    </xf>
  </cellXfs>
  <cellStyles count="4">
    <cellStyle name="標準" xfId="0" builtinId="0"/>
    <cellStyle name="標準_A01" xfId="1"/>
    <cellStyle name="標準_A02" xfId="2"/>
    <cellStyle name="標準_TKI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</xdr:row>
      <xdr:rowOff>19050</xdr:rowOff>
    </xdr:from>
    <xdr:to>
      <xdr:col>1</xdr:col>
      <xdr:colOff>0</xdr:colOff>
      <xdr:row>7</xdr:row>
      <xdr:rowOff>371475</xdr:rowOff>
    </xdr:to>
    <xdr:sp macro="" textlink="">
      <xdr:nvSpPr>
        <xdr:cNvPr id="1025" name="テキスト 1"/>
        <xdr:cNvSpPr txBox="1">
          <a:spLocks noChangeArrowheads="1"/>
        </xdr:cNvSpPr>
      </xdr:nvSpPr>
      <xdr:spPr bwMode="auto">
        <a:xfrm>
          <a:off x="19050" y="685800"/>
          <a:ext cx="971550" cy="263842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東日本</a:t>
          </a:r>
        </a:p>
      </xdr:txBody>
    </xdr:sp>
    <xdr:clientData/>
  </xdr:twoCellAnchor>
  <xdr:twoCellAnchor>
    <xdr:from>
      <xdr:col>0</xdr:col>
      <xdr:colOff>19050</xdr:colOff>
      <xdr:row>8</xdr:row>
      <xdr:rowOff>19050</xdr:rowOff>
    </xdr:from>
    <xdr:to>
      <xdr:col>1</xdr:col>
      <xdr:colOff>0</xdr:colOff>
      <xdr:row>10</xdr:row>
      <xdr:rowOff>371475</xdr:rowOff>
    </xdr:to>
    <xdr:sp macro="" textlink="">
      <xdr:nvSpPr>
        <xdr:cNvPr id="1026" name="テキスト 2"/>
        <xdr:cNvSpPr txBox="1">
          <a:spLocks noChangeArrowheads="1"/>
        </xdr:cNvSpPr>
      </xdr:nvSpPr>
      <xdr:spPr bwMode="auto">
        <a:xfrm>
          <a:off x="19050" y="3352800"/>
          <a:ext cx="971550" cy="111442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中部</a:t>
          </a:r>
        </a:p>
      </xdr:txBody>
    </xdr:sp>
    <xdr:clientData/>
  </xdr:twoCellAnchor>
  <xdr:twoCellAnchor>
    <xdr:from>
      <xdr:col>0</xdr:col>
      <xdr:colOff>19050</xdr:colOff>
      <xdr:row>11</xdr:row>
      <xdr:rowOff>19050</xdr:rowOff>
    </xdr:from>
    <xdr:to>
      <xdr:col>1</xdr:col>
      <xdr:colOff>0</xdr:colOff>
      <xdr:row>15</xdr:row>
      <xdr:rowOff>0</xdr:rowOff>
    </xdr:to>
    <xdr:sp macro="" textlink="">
      <xdr:nvSpPr>
        <xdr:cNvPr id="1027" name="テキスト 3"/>
        <xdr:cNvSpPr txBox="1">
          <a:spLocks noChangeArrowheads="1"/>
        </xdr:cNvSpPr>
      </xdr:nvSpPr>
      <xdr:spPr bwMode="auto">
        <a:xfrm>
          <a:off x="19050" y="4495800"/>
          <a:ext cx="971550" cy="150495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関西</a:t>
          </a:r>
        </a:p>
      </xdr:txBody>
    </xdr:sp>
    <xdr:clientData/>
  </xdr:twoCellAnchor>
  <xdr:twoCellAnchor>
    <xdr:from>
      <xdr:col>0</xdr:col>
      <xdr:colOff>19050</xdr:colOff>
      <xdr:row>15</xdr:row>
      <xdr:rowOff>19050</xdr:rowOff>
    </xdr:from>
    <xdr:to>
      <xdr:col>0</xdr:col>
      <xdr:colOff>1066800</xdr:colOff>
      <xdr:row>17</xdr:row>
      <xdr:rowOff>371475</xdr:rowOff>
    </xdr:to>
    <xdr:sp macro="" textlink="">
      <xdr:nvSpPr>
        <xdr:cNvPr id="1028" name="テキスト 4"/>
        <xdr:cNvSpPr txBox="1">
          <a:spLocks noChangeArrowheads="1"/>
        </xdr:cNvSpPr>
      </xdr:nvSpPr>
      <xdr:spPr bwMode="auto">
        <a:xfrm>
          <a:off x="19050" y="6019800"/>
          <a:ext cx="971550" cy="111442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九州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6"/>
  <sheetViews>
    <sheetView tabSelected="1" workbookViewId="0">
      <selection activeCell="D40" sqref="D40"/>
    </sheetView>
  </sheetViews>
  <sheetFormatPr defaultRowHeight="13.5"/>
  <cols>
    <col min="1" max="1" width="13" style="1" customWidth="1"/>
    <col min="2" max="2" width="18.625" style="1" customWidth="1"/>
    <col min="3" max="6" width="20.875" style="1" customWidth="1"/>
    <col min="7" max="7" width="8.75" style="1" customWidth="1"/>
    <col min="8" max="16384" width="9" style="1"/>
  </cols>
  <sheetData>
    <row r="1" spans="1:8" ht="52.5" customHeight="1">
      <c r="A1" s="4" t="s">
        <v>0</v>
      </c>
      <c r="B1" s="5"/>
      <c r="C1" s="6" t="s">
        <v>1</v>
      </c>
      <c r="D1" s="7" t="s">
        <v>16</v>
      </c>
      <c r="E1" s="8" t="s">
        <v>2</v>
      </c>
      <c r="F1" s="9" t="s">
        <v>16</v>
      </c>
      <c r="H1" s="3"/>
    </row>
    <row r="2" spans="1:8" ht="30" customHeight="1">
      <c r="A2" s="10"/>
      <c r="B2" s="11" t="s">
        <v>3</v>
      </c>
      <c r="C2" s="12">
        <v>659127</v>
      </c>
      <c r="D2" s="13">
        <v>104.14</v>
      </c>
      <c r="E2" s="14">
        <v>276781929</v>
      </c>
      <c r="F2" s="15">
        <v>107.9</v>
      </c>
    </row>
    <row r="3" spans="1:8" ht="30" customHeight="1">
      <c r="A3" s="10"/>
      <c r="B3" s="16" t="s">
        <v>4</v>
      </c>
      <c r="C3" s="17">
        <v>126950</v>
      </c>
      <c r="D3" s="18">
        <v>95.13</v>
      </c>
      <c r="E3" s="19">
        <v>47068917</v>
      </c>
      <c r="F3" s="20">
        <v>100.61</v>
      </c>
    </row>
    <row r="4" spans="1:8" ht="30" customHeight="1">
      <c r="A4" s="10"/>
      <c r="B4" s="16" t="s">
        <v>5</v>
      </c>
      <c r="C4" s="17">
        <v>31976</v>
      </c>
      <c r="D4" s="18">
        <v>100.26</v>
      </c>
      <c r="E4" s="19">
        <v>12448975</v>
      </c>
      <c r="F4" s="20">
        <v>96.64</v>
      </c>
    </row>
    <row r="5" spans="1:8" ht="30" customHeight="1">
      <c r="A5" s="10"/>
      <c r="B5" s="16" t="s">
        <v>6</v>
      </c>
      <c r="C5" s="17">
        <v>560</v>
      </c>
      <c r="D5" s="18">
        <v>72.540000000000006</v>
      </c>
      <c r="E5" s="19">
        <v>353250</v>
      </c>
      <c r="F5" s="20">
        <v>27.55</v>
      </c>
    </row>
    <row r="6" spans="1:8" ht="30" customHeight="1">
      <c r="A6" s="10"/>
      <c r="B6" s="16" t="s">
        <v>7</v>
      </c>
      <c r="C6" s="17">
        <v>27</v>
      </c>
      <c r="D6" s="18"/>
      <c r="E6" s="19">
        <v>14508</v>
      </c>
      <c r="F6" s="20"/>
    </row>
    <row r="7" spans="1:8" ht="30" customHeight="1">
      <c r="A7" s="10"/>
      <c r="B7" s="21" t="s">
        <v>8</v>
      </c>
      <c r="C7" s="22">
        <v>10404</v>
      </c>
      <c r="D7" s="23">
        <v>114.04</v>
      </c>
      <c r="E7" s="24">
        <v>2934083</v>
      </c>
      <c r="F7" s="25">
        <v>111.54</v>
      </c>
    </row>
    <row r="8" spans="1:8" ht="30" customHeight="1">
      <c r="A8" s="26"/>
      <c r="B8" s="27" t="s">
        <v>9</v>
      </c>
      <c r="C8" s="28">
        <f>IF(SUM(C2:C7)=0,"",SUM(C2:C7))</f>
        <v>829044</v>
      </c>
      <c r="D8" s="29">
        <f>IF(C8="","",C8/808139*100)</f>
        <v>102.58680746752724</v>
      </c>
      <c r="E8" s="30">
        <f>IF(SUM(E2:E7)=0,"",SUM(E2:E7))</f>
        <v>339601662</v>
      </c>
      <c r="F8" s="31">
        <f>IF(E8="","",E8/320099254*100)</f>
        <v>106.09261276191539</v>
      </c>
    </row>
    <row r="9" spans="1:8" ht="30" customHeight="1">
      <c r="A9" s="32"/>
      <c r="B9" s="11" t="s">
        <v>10</v>
      </c>
      <c r="C9" s="12">
        <v>120236</v>
      </c>
      <c r="D9" s="13">
        <v>104.54</v>
      </c>
      <c r="E9" s="14">
        <v>51521961</v>
      </c>
      <c r="F9" s="15">
        <v>127.29</v>
      </c>
    </row>
    <row r="10" spans="1:8" ht="30" customHeight="1">
      <c r="A10" s="10"/>
      <c r="B10" s="21" t="s">
        <v>8</v>
      </c>
      <c r="C10" s="22">
        <v>782</v>
      </c>
      <c r="D10" s="23">
        <v>73.63</v>
      </c>
      <c r="E10" s="24">
        <v>281696</v>
      </c>
      <c r="F10" s="25">
        <v>86.74</v>
      </c>
    </row>
    <row r="11" spans="1:8" ht="30" customHeight="1">
      <c r="A11" s="26"/>
      <c r="B11" s="27" t="s">
        <v>9</v>
      </c>
      <c r="C11" s="28">
        <f>IF(SUM(C9:C10)=0,"",SUM(C9:C10))</f>
        <v>121018</v>
      </c>
      <c r="D11" s="29">
        <f>IF(C11="","",C11/116073*100)</f>
        <v>104.26025001507672</v>
      </c>
      <c r="E11" s="30">
        <f>IF(SUM(E9:E10)=0,"",SUM(E9:E10))</f>
        <v>51803657</v>
      </c>
      <c r="F11" s="31">
        <f>IF(E11="","",E11/40802338*100)</f>
        <v>126.96247210147615</v>
      </c>
    </row>
    <row r="12" spans="1:8" ht="30" customHeight="1">
      <c r="A12" s="32"/>
      <c r="B12" s="11" t="s">
        <v>11</v>
      </c>
      <c r="C12" s="12">
        <v>217739</v>
      </c>
      <c r="D12" s="13">
        <v>91.88</v>
      </c>
      <c r="E12" s="14">
        <v>114961761</v>
      </c>
      <c r="F12" s="15">
        <v>91.59</v>
      </c>
    </row>
    <row r="13" spans="1:8" ht="30" customHeight="1">
      <c r="A13" s="10"/>
      <c r="B13" s="16" t="s">
        <v>12</v>
      </c>
      <c r="C13" s="17">
        <v>1824</v>
      </c>
      <c r="D13" s="18">
        <v>80.180000000000007</v>
      </c>
      <c r="E13" s="19">
        <v>624353</v>
      </c>
      <c r="F13" s="20">
        <v>82.54</v>
      </c>
    </row>
    <row r="14" spans="1:8" ht="30" customHeight="1">
      <c r="A14" s="10"/>
      <c r="B14" s="21" t="s">
        <v>8</v>
      </c>
      <c r="C14" s="22">
        <v>532</v>
      </c>
      <c r="D14" s="23">
        <v>67.34</v>
      </c>
      <c r="E14" s="24">
        <v>293195</v>
      </c>
      <c r="F14" s="25">
        <v>119.9</v>
      </c>
    </row>
    <row r="15" spans="1:8" ht="30" customHeight="1">
      <c r="A15" s="26"/>
      <c r="B15" s="27" t="s">
        <v>9</v>
      </c>
      <c r="C15" s="28">
        <f>IF(SUM(C12:C14)=0,"",SUM(C12:C14))</f>
        <v>220095</v>
      </c>
      <c r="D15" s="29">
        <f>IF(C15="","",C15/240044*100)</f>
        <v>91.689440269283963</v>
      </c>
      <c r="E15" s="30">
        <f>IF(SUM(E12:E14)=0,"",SUM(E12:E14))</f>
        <v>115879309</v>
      </c>
      <c r="F15" s="31">
        <f>IF(E15="","",E15/126525067*100)</f>
        <v>91.586048320369599</v>
      </c>
    </row>
    <row r="16" spans="1:8" ht="30" customHeight="1">
      <c r="A16" s="32"/>
      <c r="B16" s="11" t="s">
        <v>13</v>
      </c>
      <c r="C16" s="12">
        <v>42215</v>
      </c>
      <c r="D16" s="13">
        <v>97.02</v>
      </c>
      <c r="E16" s="14">
        <v>15485410</v>
      </c>
      <c r="F16" s="15">
        <v>93.88</v>
      </c>
    </row>
    <row r="17" spans="1:7" ht="30" customHeight="1">
      <c r="A17" s="10"/>
      <c r="B17" s="21" t="s">
        <v>8</v>
      </c>
      <c r="C17" s="22">
        <v>110</v>
      </c>
      <c r="D17" s="23">
        <v>85.27</v>
      </c>
      <c r="E17" s="24">
        <v>38349</v>
      </c>
      <c r="F17" s="25">
        <v>40.630000000000003</v>
      </c>
    </row>
    <row r="18" spans="1:7" ht="30" customHeight="1">
      <c r="A18" s="26"/>
      <c r="B18" s="27" t="s">
        <v>9</v>
      </c>
      <c r="C18" s="28">
        <f>IF(SUM(C16:C17)=0,"",SUM(C16:C17))</f>
        <v>42325</v>
      </c>
      <c r="D18" s="29">
        <f>IF(C18="","",C18/43640*100)</f>
        <v>96.98670944087992</v>
      </c>
      <c r="E18" s="30">
        <f>IF(SUM(E16:E17)=0,"",SUM(E16:E17))</f>
        <v>15523759</v>
      </c>
      <c r="F18" s="31">
        <f>IF(E18="","",E18/16588964*100)</f>
        <v>93.57883349436409</v>
      </c>
    </row>
    <row r="19" spans="1:7" ht="30" customHeight="1">
      <c r="A19" s="33" t="s">
        <v>14</v>
      </c>
      <c r="B19" s="34"/>
      <c r="C19" s="35">
        <f>IF(SUM(C18,C15,C11,C8)=0,"",SUM(C18,C15,C11,C8))</f>
        <v>1212482</v>
      </c>
      <c r="D19" s="36">
        <f>IF(C19&lt;&gt; "",IF(C20 &lt;&gt;"",C19/C20*100,""),"")</f>
        <v>100.37966844827699</v>
      </c>
      <c r="E19" s="37">
        <f>IF(SUM(E18,E15,E11,E8)=0,"",SUM(E18,E15,E11,E8))</f>
        <v>522808387</v>
      </c>
      <c r="F19" s="31">
        <f>IF(E19&lt;&gt; "",IF(E20 &lt;&gt;"",E19/E20*100,""),"")</f>
        <v>103.72860743644053</v>
      </c>
      <c r="G19" s="2"/>
    </row>
    <row r="20" spans="1:7" ht="30" customHeight="1" thickBot="1">
      <c r="A20" s="38" t="s">
        <v>15</v>
      </c>
      <c r="B20" s="39"/>
      <c r="C20" s="40">
        <v>1207896</v>
      </c>
      <c r="D20" s="41">
        <v>103.43</v>
      </c>
      <c r="E20" s="42">
        <v>504015623</v>
      </c>
      <c r="F20" s="43">
        <v>113.99</v>
      </c>
    </row>
    <row r="24" spans="1:7" ht="18">
      <c r="A24" s="44" t="s">
        <v>17</v>
      </c>
    </row>
    <row r="25" spans="1:7" ht="18">
      <c r="A25" s="44" t="s">
        <v>18</v>
      </c>
    </row>
    <row r="26" spans="1:7" ht="18">
      <c r="A26" s="44" t="s">
        <v>19</v>
      </c>
    </row>
  </sheetData>
  <phoneticPr fontId="4"/>
  <pageMargins left="0.78740157480314965" right="0.39370078740157483" top="1.2598425196850394" bottom="0" header="0.55118110236220474" footer="0.51181102362204722"/>
  <pageSetup paperSize="9" scale="73" orientation="portrait" horizontalDpi="4294967292" verticalDpi="200" r:id="rId1"/>
  <headerFooter>
    <oddHeader>&amp;C&amp;"ＭＳ 明朝,太字"&amp;20 国際輸入航空貨物実績集計表   &amp;L
 &amp;"ＭＳ 明朝,太字"&amp;12  2018年04月～2018年09月&amp;R
 &amp;"ＭＳ 明朝,太字 斜体"&amp;15JAFA事務局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A01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willone</dc:creator>
  <cp:lastModifiedBy>baba</cp:lastModifiedBy>
  <cp:lastPrinted>2018-10-17T04:44:59Z</cp:lastPrinted>
  <dcterms:created xsi:type="dcterms:W3CDTF">2010-08-02T01:01:10Z</dcterms:created>
  <dcterms:modified xsi:type="dcterms:W3CDTF">2018-10-18T01:06:29Z</dcterms:modified>
</cp:coreProperties>
</file>